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duct Sales\2023 Cookies\Website\Initial Order Estimates need to upldate percentages\"/>
    </mc:Choice>
  </mc:AlternateContent>
  <xr:revisionPtr revIDLastSave="0" documentId="8_{F8961719-BE7A-499C-ABA6-DC5E8480FD1B}" xr6:coauthVersionLast="36" xr6:coauthVersionMax="36" xr10:uidLastSave="{00000000-0000-0000-0000-000000000000}"/>
  <bookViews>
    <workbookView xWindow="0" yWindow="570" windowWidth="12285" windowHeight="4785" xr2:uid="{00000000-000D-0000-FFFF-FFFF00000000}"/>
  </bookViews>
  <sheets>
    <sheet name="Order Based on LY Per Girl Avg" sheetId="8" r:id="rId1"/>
    <sheet name="Based Off Of LY Total Sales" sheetId="9" r:id="rId2"/>
    <sheet name="Sheet1" sheetId="10" r:id="rId3"/>
  </sheets>
  <calcPr calcId="191029"/>
</workbook>
</file>

<file path=xl/calcChain.xml><?xml version="1.0" encoding="utf-8"?>
<calcChain xmlns="http://schemas.openxmlformats.org/spreadsheetml/2006/main">
  <c r="C26" i="9" l="1"/>
  <c r="C25" i="9"/>
  <c r="C24" i="9"/>
  <c r="C23" i="9"/>
  <c r="C22" i="9"/>
  <c r="C21" i="9"/>
  <c r="C20" i="9"/>
  <c r="D24" i="8"/>
  <c r="D23" i="8"/>
  <c r="D22" i="8"/>
  <c r="D21" i="8"/>
  <c r="D20" i="8"/>
  <c r="D19" i="8"/>
  <c r="D18" i="8"/>
  <c r="C27" i="9" l="1"/>
  <c r="D25" i="8"/>
  <c r="D27" i="9" l="1"/>
  <c r="D26" i="9"/>
  <c r="D25" i="9"/>
  <c r="D24" i="9"/>
  <c r="D23" i="9"/>
  <c r="D22" i="9"/>
  <c r="D21" i="9"/>
  <c r="D20" i="9"/>
  <c r="D28" i="9" l="1"/>
  <c r="C28" i="9" l="1"/>
  <c r="C25" i="8"/>
  <c r="C24" i="8"/>
  <c r="C23" i="8"/>
  <c r="C22" i="8"/>
  <c r="C21" i="8"/>
  <c r="C20" i="8"/>
  <c r="C19" i="8"/>
  <c r="C18" i="8"/>
  <c r="D26" i="8" l="1"/>
  <c r="F26" i="8" l="1"/>
  <c r="A19" i="10" l="1"/>
  <c r="A18" i="10"/>
  <c r="A17" i="10"/>
  <c r="A16" i="10"/>
  <c r="A15" i="10"/>
  <c r="A14" i="10"/>
  <c r="A13" i="10"/>
  <c r="A12" i="10"/>
  <c r="E26" i="8"/>
  <c r="F29" i="8" s="1"/>
  <c r="E28" i="9"/>
  <c r="A20" i="10" l="1"/>
  <c r="F28" i="9"/>
  <c r="F31" i="9"/>
  <c r="C26" i="8"/>
</calcChain>
</file>

<file path=xl/sharedStrings.xml><?xml version="1.0" encoding="utf-8"?>
<sst xmlns="http://schemas.openxmlformats.org/spreadsheetml/2006/main" count="70" uniqueCount="45">
  <si>
    <t xml:space="preserve"> </t>
  </si>
  <si>
    <t>TROOP  TOTAL</t>
  </si>
  <si>
    <t>5) Determine if your troop qualifies for the $100 troop bonus.</t>
  </si>
  <si>
    <t xml:space="preserve">1) Enter the number of girls selling in your troop (highlighted in orange). </t>
  </si>
  <si>
    <t>INITIAL ORDER ESTIMATE FOR EXISTING TROOPS BASED ON LAST YEARS PER GIRL AVAERAGE</t>
  </si>
  <si>
    <t>1) go to www.getyourgirlpower.org</t>
  </si>
  <si>
    <t>3) Open Total Troop Cookie Sales and Per Girl Averages and look for your troop number</t>
  </si>
  <si>
    <t>To Find your Troop's Per Girl Average (PGA):</t>
  </si>
  <si>
    <t>2) Go to Forms in the Cookie section of our website</t>
  </si>
  <si>
    <t>To Find your Troop Sales:</t>
  </si>
  <si>
    <t>Suggested Packages by Girl to Reach 75% of Last Year's Sales</t>
  </si>
  <si>
    <t>Suggested Packages by Variety to Reach 75% of last Year's Troop Sales</t>
  </si>
  <si>
    <t>My Troop Order (Packages)</t>
  </si>
  <si>
    <t>Place Your Initial Troop Order In Packages</t>
  </si>
  <si>
    <t xml:space="preserve">Place Your Initial Troop Order in Packages </t>
  </si>
  <si>
    <t>Variety by Girl</t>
  </si>
  <si>
    <t>Suggested packages per girl to reach 75% of last year's PGA</t>
  </si>
  <si>
    <t>What your suggested troop order will look like in packages</t>
  </si>
  <si>
    <t xml:space="preserve">3) Enter this year's Troop Initial Order In Packages </t>
  </si>
  <si>
    <t>Troop Bonus Is Earned On the Initial Order Only.  900 Boxes Must Be Ordered to Qualify For The $100 Bonus. Troops must also have an initial order of 180 per girl average and</t>
  </si>
  <si>
    <t>end the program with a 180 per girl average. The troop cookie bill must be paid in full at final ACH.</t>
  </si>
  <si>
    <t>Toast-Yay (5%)</t>
  </si>
  <si>
    <t>4) The highlighted green area will provide your troop order in per girl packages. Note your Per Girl Average</t>
  </si>
  <si>
    <t>Per Girl Average with Glueten Free Order</t>
  </si>
  <si>
    <t>5) If your troop placed an advance Gluten Free Order enter the order in boxes</t>
  </si>
  <si>
    <t>180 Per Girl Average to reach $100 Troop Bonus</t>
  </si>
  <si>
    <t>180 Per Girl Average to Reach $100 Troop Bonus</t>
  </si>
  <si>
    <t>If your troop ordered Gluten Free cookies enter number packages here</t>
  </si>
  <si>
    <t>If your troop ordered Gluten Free Cookies enter packages here</t>
  </si>
  <si>
    <t xml:space="preserve">2) Enter your troop's 2022 per girl average (highlighted in yellow). </t>
  </si>
  <si>
    <t>Adventurefuls (12%)</t>
  </si>
  <si>
    <t>Lemonades (9%)</t>
  </si>
  <si>
    <t>Trefoils (7%)</t>
  </si>
  <si>
    <t>Thin Mints  (26%)</t>
  </si>
  <si>
    <t>PB Patties (15%)</t>
  </si>
  <si>
    <t>Caramel deLites (15%)</t>
  </si>
  <si>
    <t>PB Sandwiches (11%)</t>
  </si>
  <si>
    <t>Our troop's initial package order to be placed in Smart Cookies</t>
  </si>
  <si>
    <t>Variety and overall GSCI % of 2022 Sales</t>
  </si>
  <si>
    <t>Number of Girls Selling in 2023</t>
  </si>
  <si>
    <t>2022 Per Girl Average</t>
  </si>
  <si>
    <t>INITIAL ORDER ESTIMATE FOR EXISTING TROOPS BASED ON LAST YEARS TOTAL SALES</t>
  </si>
  <si>
    <t xml:space="preserve">2) Enter your troop's 2022 sales (highlighted in yellow). </t>
  </si>
  <si>
    <t>Total Packages Sold in 2022</t>
  </si>
  <si>
    <t>Order must be entered into Smart Cookies by JANUARY 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</si>
</sst>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6"/>
      <color rgb="FFFF0000"/>
      <name val="Calibri"/>
      <family val="2"/>
    </font>
    <font>
      <sz val="16"/>
      <color rgb="FFFF0000"/>
      <name val="Calibri"/>
      <family val="2"/>
      <scheme val="minor"/>
    </font>
    <font>
      <b/>
      <sz val="16"/>
      <color indexed="8"/>
      <name val="Arial Black"/>
      <family val="2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Arial Black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5" fillId="4" borderId="0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4" fillId="0" borderId="0" xfId="0" applyFont="1" applyProtection="1"/>
    <xf numFmtId="0" fontId="5" fillId="2" borderId="0" xfId="0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  <xf numFmtId="0" fontId="4" fillId="5" borderId="0" xfId="0" applyFont="1" applyFill="1" applyProtection="1">
      <protection hidden="1"/>
    </xf>
    <xf numFmtId="0" fontId="4" fillId="5" borderId="0" xfId="0" applyFont="1" applyFill="1" applyProtection="1"/>
    <xf numFmtId="0" fontId="5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0" fontId="8" fillId="0" borderId="0" xfId="0" applyFont="1" applyBorder="1"/>
    <xf numFmtId="0" fontId="9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Protection="1"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64" fontId="11" fillId="10" borderId="1" xfId="0" applyNumberFormat="1" applyFont="1" applyFill="1" applyBorder="1" applyAlignment="1" applyProtection="1">
      <alignment horizontal="center"/>
      <protection hidden="1"/>
    </xf>
    <xf numFmtId="1" fontId="4" fillId="3" borderId="1" xfId="0" applyNumberFormat="1" applyFont="1" applyFill="1" applyBorder="1" applyAlignment="1" applyProtection="1">
      <alignment horizontal="center"/>
      <protection hidden="1"/>
    </xf>
    <xf numFmtId="164" fontId="11" fillId="9" borderId="1" xfId="0" applyNumberFormat="1" applyFont="1" applyFill="1" applyBorder="1" applyAlignment="1" applyProtection="1">
      <alignment horizontal="center"/>
      <protection hidden="1"/>
    </xf>
    <xf numFmtId="164" fontId="11" fillId="14" borderId="1" xfId="0" applyNumberFormat="1" applyFont="1" applyFill="1" applyBorder="1" applyAlignment="1" applyProtection="1">
      <alignment horizontal="center"/>
      <protection hidden="1"/>
    </xf>
    <xf numFmtId="164" fontId="11" fillId="7" borderId="1" xfId="0" applyNumberFormat="1" applyFont="1" applyFill="1" applyBorder="1" applyAlignment="1" applyProtection="1">
      <alignment horizontal="center"/>
      <protection hidden="1"/>
    </xf>
    <xf numFmtId="164" fontId="11" fillId="6" borderId="1" xfId="0" applyNumberFormat="1" applyFont="1" applyFill="1" applyBorder="1" applyAlignment="1" applyProtection="1">
      <alignment horizontal="center"/>
      <protection hidden="1"/>
    </xf>
    <xf numFmtId="164" fontId="11" fillId="8" borderId="1" xfId="0" applyNumberFormat="1" applyFont="1" applyFill="1" applyBorder="1" applyAlignment="1" applyProtection="1">
      <alignment horizontal="center"/>
      <protection hidden="1"/>
    </xf>
    <xf numFmtId="164" fontId="11" fillId="14" borderId="1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 applyProtection="1">
      <alignment horizontal="right" vertical="justify"/>
    </xf>
    <xf numFmtId="0" fontId="3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2" fillId="2" borderId="6" xfId="0" applyFont="1" applyFill="1" applyBorder="1" applyAlignment="1" applyProtection="1">
      <alignment horizontal="center" vertical="justify"/>
      <protection locked="0"/>
    </xf>
    <xf numFmtId="164" fontId="2" fillId="8" borderId="1" xfId="0" applyNumberFormat="1" applyFont="1" applyFill="1" applyBorder="1" applyAlignment="1" applyProtection="1">
      <alignment horizontal="center" vertical="center"/>
      <protection hidden="1"/>
    </xf>
    <xf numFmtId="1" fontId="16" fillId="3" borderId="1" xfId="0" applyNumberFormat="1" applyFont="1" applyFill="1" applyBorder="1" applyProtection="1">
      <protection hidden="1"/>
    </xf>
    <xf numFmtId="2" fontId="15" fillId="11" borderId="1" xfId="0" applyNumberFormat="1" applyFont="1" applyFill="1" applyBorder="1" applyAlignment="1" applyProtection="1">
      <alignment horizontal="center"/>
      <protection hidden="1"/>
    </xf>
    <xf numFmtId="164" fontId="2" fillId="11" borderId="1" xfId="0" applyNumberFormat="1" applyFont="1" applyFill="1" applyBorder="1" applyAlignment="1" applyProtection="1">
      <alignment horizontal="center" vertical="center"/>
      <protection hidden="1"/>
    </xf>
    <xf numFmtId="2" fontId="15" fillId="10" borderId="1" xfId="0" applyNumberFormat="1" applyFont="1" applyFill="1" applyBorder="1" applyAlignment="1" applyProtection="1">
      <alignment horizontal="center"/>
      <protection hidden="1"/>
    </xf>
    <xf numFmtId="164" fontId="2" fillId="10" borderId="1" xfId="0" applyNumberFormat="1" applyFont="1" applyFill="1" applyBorder="1" applyAlignment="1" applyProtection="1">
      <alignment horizontal="center" vertical="center"/>
      <protection hidden="1"/>
    </xf>
    <xf numFmtId="2" fontId="15" fillId="13" borderId="1" xfId="0" applyNumberFormat="1" applyFont="1" applyFill="1" applyBorder="1" applyAlignment="1" applyProtection="1">
      <alignment horizontal="center"/>
      <protection hidden="1"/>
    </xf>
    <xf numFmtId="164" fontId="2" fillId="13" borderId="1" xfId="0" applyNumberFormat="1" applyFont="1" applyFill="1" applyBorder="1" applyAlignment="1" applyProtection="1">
      <alignment horizontal="center" vertical="center"/>
      <protection hidden="1"/>
    </xf>
    <xf numFmtId="2" fontId="15" fillId="12" borderId="1" xfId="0" applyNumberFormat="1" applyFont="1" applyFill="1" applyBorder="1" applyAlignment="1" applyProtection="1">
      <alignment horizontal="center"/>
      <protection hidden="1"/>
    </xf>
    <xf numFmtId="164" fontId="2" fillId="12" borderId="1" xfId="0" applyNumberFormat="1" applyFont="1" applyFill="1" applyBorder="1" applyAlignment="1" applyProtection="1">
      <alignment horizontal="center" vertical="center"/>
      <protection hidden="1"/>
    </xf>
    <xf numFmtId="2" fontId="15" fillId="8" borderId="1" xfId="0" applyNumberFormat="1" applyFont="1" applyFill="1" applyBorder="1" applyAlignment="1" applyProtection="1">
      <alignment horizontal="center"/>
      <protection hidden="1"/>
    </xf>
    <xf numFmtId="2" fontId="15" fillId="14" borderId="1" xfId="0" applyNumberFormat="1" applyFont="1" applyFill="1" applyBorder="1" applyAlignment="1" applyProtection="1">
      <alignment horizontal="center"/>
      <protection hidden="1"/>
    </xf>
    <xf numFmtId="164" fontId="2" fillId="14" borderId="1" xfId="0" applyNumberFormat="1" applyFont="1" applyFill="1" applyBorder="1" applyAlignment="1" applyProtection="1">
      <alignment horizontal="center" vertical="center"/>
      <protection hidden="1"/>
    </xf>
    <xf numFmtId="164" fontId="1" fillId="3" borderId="14" xfId="0" applyNumberFormat="1" applyFont="1" applyFill="1" applyBorder="1" applyAlignment="1" applyProtection="1">
      <alignment horizontal="right" vertical="justify"/>
      <protection locked="0"/>
    </xf>
    <xf numFmtId="0" fontId="1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hidden="1"/>
    </xf>
    <xf numFmtId="1" fontId="2" fillId="5" borderId="0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6" fillId="3" borderId="0" xfId="0" applyFont="1" applyFill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3" fillId="0" borderId="3" xfId="0" applyFont="1" applyBorder="1" applyAlignment="1" applyProtection="1">
      <alignment horizontal="center" wrapText="1"/>
      <protection hidden="1"/>
    </xf>
    <xf numFmtId="0" fontId="10" fillId="2" borderId="6" xfId="0" applyFont="1" applyFill="1" applyBorder="1" applyAlignment="1" applyProtection="1">
      <alignment horizontal="center" vertical="justify" wrapText="1"/>
      <protection locked="0" hidden="1"/>
    </xf>
    <xf numFmtId="0" fontId="10" fillId="0" borderId="0" xfId="0" applyFont="1" applyBorder="1" applyAlignment="1" applyProtection="1">
      <alignment horizontal="center" wrapText="1"/>
      <protection hidden="1"/>
    </xf>
    <xf numFmtId="164" fontId="10" fillId="10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9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14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hidden="1"/>
    </xf>
    <xf numFmtId="0" fontId="5" fillId="6" borderId="0" xfId="0" applyFont="1" applyFill="1" applyBorder="1" applyProtection="1">
      <protection hidden="1"/>
    </xf>
    <xf numFmtId="0" fontId="6" fillId="6" borderId="0" xfId="0" applyFont="1" applyFill="1" applyBorder="1" applyProtection="1">
      <protection hidden="1"/>
    </xf>
    <xf numFmtId="0" fontId="6" fillId="6" borderId="0" xfId="0" applyFont="1" applyFill="1" applyBorder="1" applyAlignment="1" applyProtection="1">
      <alignment wrapText="1"/>
      <protection hidden="1"/>
    </xf>
    <xf numFmtId="0" fontId="3" fillId="6" borderId="0" xfId="0" applyFont="1" applyFill="1" applyProtection="1">
      <protection locked="0"/>
    </xf>
    <xf numFmtId="0" fontId="5" fillId="6" borderId="0" xfId="0" applyFont="1" applyFill="1" applyBorder="1" applyAlignment="1" applyProtection="1">
      <alignment wrapText="1"/>
      <protection hidden="1"/>
    </xf>
    <xf numFmtId="1" fontId="10" fillId="6" borderId="1" xfId="0" applyNumberFormat="1" applyFont="1" applyFill="1" applyBorder="1" applyAlignment="1" applyProtection="1">
      <alignment horizontal="center" vertical="center"/>
      <protection locked="0" hidden="1"/>
    </xf>
    <xf numFmtId="1" fontId="10" fillId="6" borderId="1" xfId="0" applyNumberFormat="1" applyFont="1" applyFill="1" applyBorder="1" applyAlignment="1" applyProtection="1">
      <alignment horizontal="center" vertical="center"/>
      <protection hidden="1"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1" fontId="2" fillId="6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Protection="1">
      <protection locked="0"/>
    </xf>
    <xf numFmtId="0" fontId="3" fillId="3" borderId="0" xfId="0" applyFont="1" applyFill="1" applyProtection="1">
      <protection hidden="1"/>
    </xf>
    <xf numFmtId="0" fontId="1" fillId="3" borderId="0" xfId="0" applyFont="1" applyFill="1" applyAlignment="1" applyProtection="1">
      <alignment wrapText="1"/>
      <protection hidden="1"/>
    </xf>
    <xf numFmtId="0" fontId="10" fillId="14" borderId="1" xfId="0" applyFont="1" applyFill="1" applyBorder="1" applyAlignment="1" applyProtection="1">
      <alignment horizontal="center" vertical="center" wrapText="1"/>
      <protection hidden="1"/>
    </xf>
    <xf numFmtId="0" fontId="10" fillId="10" borderId="1" xfId="0" applyFont="1" applyFill="1" applyBorder="1" applyAlignment="1" applyProtection="1">
      <alignment horizontal="left" vertical="center" wrapText="1"/>
      <protection hidden="1"/>
    </xf>
    <xf numFmtId="0" fontId="10" fillId="9" borderId="1" xfId="0" applyFont="1" applyFill="1" applyBorder="1" applyAlignment="1" applyProtection="1">
      <alignment horizontal="left" vertical="center" wrapText="1"/>
      <protection hidden="1"/>
    </xf>
    <xf numFmtId="0" fontId="10" fillId="14" borderId="1" xfId="0" applyFont="1" applyFill="1" applyBorder="1" applyAlignment="1" applyProtection="1">
      <alignment horizontal="left" vertical="center" wrapText="1"/>
      <protection hidden="1"/>
    </xf>
    <xf numFmtId="0" fontId="10" fillId="7" borderId="1" xfId="0" applyFont="1" applyFill="1" applyBorder="1" applyAlignment="1" applyProtection="1">
      <alignment horizontal="left" vertical="center" wrapText="1"/>
      <protection hidden="1"/>
    </xf>
    <xf numFmtId="0" fontId="10" fillId="6" borderId="1" xfId="0" applyFont="1" applyFill="1" applyBorder="1" applyAlignment="1" applyProtection="1">
      <alignment horizontal="left" vertical="center" wrapText="1"/>
      <protection hidden="1"/>
    </xf>
    <xf numFmtId="0" fontId="10" fillId="8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  <protection hidden="1"/>
    </xf>
    <xf numFmtId="0" fontId="3" fillId="6" borderId="11" xfId="0" applyFont="1" applyFill="1" applyBorder="1" applyAlignment="1" applyProtection="1">
      <alignment horizontal="center" vertical="center" wrapText="1"/>
      <protection hidden="1"/>
    </xf>
    <xf numFmtId="164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0" fontId="3" fillId="4" borderId="2" xfId="0" applyFont="1" applyFill="1" applyBorder="1" applyAlignment="1" applyProtection="1">
      <alignment horizontal="center" wrapText="1"/>
      <protection hidden="1"/>
    </xf>
    <xf numFmtId="0" fontId="3" fillId="4" borderId="13" xfId="0" applyFont="1" applyFill="1" applyBorder="1" applyAlignment="1" applyProtection="1">
      <alignment horizontal="center" wrapText="1"/>
      <protection hidden="1"/>
    </xf>
    <xf numFmtId="0" fontId="3" fillId="4" borderId="12" xfId="0" applyFont="1" applyFill="1" applyBorder="1" applyAlignment="1" applyProtection="1">
      <alignment horizontal="center" wrapText="1"/>
      <protection hidden="1"/>
    </xf>
    <xf numFmtId="0" fontId="10" fillId="5" borderId="2" xfId="0" applyFont="1" applyFill="1" applyBorder="1" applyAlignment="1" applyProtection="1">
      <alignment horizontal="center" wrapText="1"/>
      <protection hidden="1"/>
    </xf>
    <xf numFmtId="0" fontId="10" fillId="5" borderId="12" xfId="0" applyFont="1" applyFill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center" wrapText="1"/>
      <protection hidden="1"/>
    </xf>
    <xf numFmtId="0" fontId="4" fillId="0" borderId="9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wrapText="1"/>
      <protection hidden="1"/>
    </xf>
    <xf numFmtId="0" fontId="1" fillId="0" borderId="13" xfId="0" applyFont="1" applyBorder="1" applyAlignment="1" applyProtection="1">
      <alignment horizontal="center" wrapText="1"/>
      <protection hidden="1"/>
    </xf>
    <xf numFmtId="0" fontId="1" fillId="0" borderId="12" xfId="0" applyFont="1" applyBorder="1" applyAlignment="1" applyProtection="1">
      <alignment horizontal="center" wrapText="1"/>
      <protection hidden="1"/>
    </xf>
    <xf numFmtId="0" fontId="1" fillId="4" borderId="2" xfId="0" applyFont="1" applyFill="1" applyBorder="1" applyAlignment="1" applyProtection="1">
      <alignment horizontal="center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center" wrapText="1"/>
      <protection locked="0"/>
    </xf>
    <xf numFmtId="0" fontId="2" fillId="5" borderId="12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6" borderId="8" xfId="0" applyFont="1" applyFill="1" applyBorder="1" applyAlignment="1" applyProtection="1">
      <alignment horizontal="center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1" fontId="13" fillId="3" borderId="8" xfId="0" applyNumberFormat="1" applyFont="1" applyFill="1" applyBorder="1" applyAlignment="1" applyProtection="1">
      <alignment horizontal="center" vertical="center"/>
      <protection hidden="1"/>
    </xf>
    <xf numFmtId="1" fontId="13" fillId="3" borderId="1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78" zoomScaleNormal="78" workbookViewId="0">
      <selection activeCell="A11" sqref="A11"/>
    </sheetView>
  </sheetViews>
  <sheetFormatPr defaultColWidth="8.85546875" defaultRowHeight="21" x14ac:dyDescent="0.35"/>
  <cols>
    <col min="1" max="1" width="16.7109375" style="7" customWidth="1"/>
    <col min="2" max="2" width="25.7109375" style="7" customWidth="1"/>
    <col min="3" max="3" width="22.140625" style="7" customWidth="1"/>
    <col min="4" max="4" width="31" style="78" customWidth="1"/>
    <col min="5" max="5" width="28.28515625" style="7" customWidth="1"/>
    <col min="6" max="6" width="20.85546875" style="7" customWidth="1"/>
    <col min="7" max="7" width="13.85546875" style="7" customWidth="1"/>
    <col min="8" max="16384" width="8.85546875" style="7"/>
  </cols>
  <sheetData>
    <row r="1" spans="1:10" x14ac:dyDescent="0.35">
      <c r="A1" s="103" t="s">
        <v>4</v>
      </c>
      <c r="B1" s="103"/>
      <c r="C1" s="103"/>
      <c r="D1" s="103"/>
      <c r="E1" s="103"/>
      <c r="F1" s="103"/>
      <c r="G1" s="6"/>
      <c r="H1" s="6"/>
      <c r="I1" s="6"/>
      <c r="J1" s="6"/>
    </row>
    <row r="2" spans="1:10" s="10" customFormat="1" x14ac:dyDescent="0.35">
      <c r="A2" s="8" t="s">
        <v>3</v>
      </c>
      <c r="B2" s="8"/>
      <c r="C2" s="8"/>
      <c r="D2" s="63"/>
      <c r="E2" s="9"/>
      <c r="F2" s="9"/>
      <c r="G2" s="9"/>
      <c r="H2" s="6"/>
      <c r="I2" s="6"/>
      <c r="J2" s="6"/>
    </row>
    <row r="3" spans="1:10" s="10" customFormat="1" x14ac:dyDescent="0.35">
      <c r="A3" s="11" t="s">
        <v>29</v>
      </c>
      <c r="B3" s="11"/>
      <c r="C3" s="11"/>
      <c r="D3" s="64"/>
      <c r="E3" s="11"/>
      <c r="F3" s="11"/>
      <c r="G3" s="11"/>
      <c r="H3" s="6"/>
      <c r="I3" s="6"/>
      <c r="J3" s="6"/>
    </row>
    <row r="4" spans="1:10" s="14" customFormat="1" x14ac:dyDescent="0.35">
      <c r="A4" s="80" t="s">
        <v>18</v>
      </c>
      <c r="B4" s="80"/>
      <c r="C4" s="80"/>
      <c r="D4" s="84"/>
      <c r="E4" s="12"/>
      <c r="F4" s="12"/>
      <c r="G4" s="12"/>
      <c r="H4" s="13"/>
      <c r="I4" s="13"/>
      <c r="J4" s="13"/>
    </row>
    <row r="5" spans="1:10" s="10" customFormat="1" x14ac:dyDescent="0.35">
      <c r="A5" s="15" t="s">
        <v>22</v>
      </c>
      <c r="B5" s="16"/>
      <c r="C5" s="16"/>
      <c r="D5" s="65"/>
      <c r="E5" s="16"/>
      <c r="F5" s="9"/>
      <c r="G5" s="9"/>
      <c r="H5" s="6"/>
      <c r="I5" s="6"/>
      <c r="J5" s="6"/>
    </row>
    <row r="6" spans="1:10" s="10" customFormat="1" x14ac:dyDescent="0.35">
      <c r="A6" s="80" t="s">
        <v>24</v>
      </c>
      <c r="B6" s="81"/>
      <c r="C6" s="81"/>
      <c r="D6" s="82"/>
      <c r="E6" s="81"/>
      <c r="F6" s="9"/>
      <c r="G6" s="9"/>
      <c r="H6" s="6"/>
      <c r="I6" s="6"/>
      <c r="J6" s="6"/>
    </row>
    <row r="7" spans="1:10" s="10" customFormat="1" x14ac:dyDescent="0.35">
      <c r="A7" s="9" t="s">
        <v>2</v>
      </c>
      <c r="B7" s="9"/>
      <c r="C7" s="9"/>
      <c r="D7" s="66"/>
      <c r="E7" s="9"/>
      <c r="F7" s="9"/>
      <c r="G7" s="9"/>
      <c r="H7" s="6"/>
      <c r="I7" s="6"/>
      <c r="J7" s="6"/>
    </row>
    <row r="8" spans="1:10" x14ac:dyDescent="0.35">
      <c r="A8" s="17" t="s">
        <v>19</v>
      </c>
      <c r="B8" s="17"/>
      <c r="C8" s="17"/>
      <c r="D8" s="67"/>
      <c r="E8" s="17"/>
      <c r="F8" s="17"/>
      <c r="G8" s="18"/>
    </row>
    <row r="9" spans="1:10" x14ac:dyDescent="0.35">
      <c r="A9" s="17" t="s">
        <v>20</v>
      </c>
      <c r="B9" s="17"/>
      <c r="C9" s="17"/>
      <c r="D9" s="67"/>
      <c r="E9" s="17"/>
      <c r="F9" s="17"/>
      <c r="G9" s="18"/>
    </row>
    <row r="10" spans="1:10" ht="24.75" x14ac:dyDescent="0.35">
      <c r="A10" s="19" t="s">
        <v>44</v>
      </c>
      <c r="B10" s="20"/>
      <c r="C10" s="20"/>
      <c r="D10" s="68"/>
      <c r="E10" s="20"/>
      <c r="F10" s="20"/>
      <c r="G10" s="20"/>
      <c r="H10" s="6"/>
      <c r="I10" s="6"/>
      <c r="J10" s="6"/>
    </row>
    <row r="11" spans="1:10" ht="15" customHeight="1" thickBot="1" x14ac:dyDescent="0.4">
      <c r="A11" s="19"/>
      <c r="B11" s="20"/>
      <c r="C11" s="20"/>
      <c r="D11" s="68"/>
      <c r="E11" s="20"/>
      <c r="F11" s="20"/>
      <c r="G11" s="20"/>
      <c r="H11" s="6"/>
      <c r="I11" s="6"/>
      <c r="J11" s="6"/>
    </row>
    <row r="12" spans="1:10" ht="18" customHeight="1" x14ac:dyDescent="0.35">
      <c r="A12" s="104" t="s">
        <v>39</v>
      </c>
      <c r="B12" s="105"/>
      <c r="C12" s="106"/>
      <c r="D12" s="69" t="s">
        <v>40</v>
      </c>
      <c r="E12" s="21"/>
      <c r="F12" s="22"/>
      <c r="G12" s="6"/>
      <c r="H12" s="6"/>
      <c r="I12" s="6"/>
      <c r="J12" s="6"/>
    </row>
    <row r="13" spans="1:10" ht="31.9" customHeight="1" x14ac:dyDescent="0.35">
      <c r="A13" s="107">
        <v>1</v>
      </c>
      <c r="B13" s="108"/>
      <c r="C13" s="109"/>
      <c r="D13" s="70">
        <v>220</v>
      </c>
      <c r="E13" s="110"/>
      <c r="F13" s="111"/>
      <c r="G13" s="6"/>
      <c r="H13" s="6"/>
      <c r="I13" s="6"/>
      <c r="J13" s="6"/>
    </row>
    <row r="15" spans="1:10" x14ac:dyDescent="0.35">
      <c r="A15" s="34" t="s">
        <v>13</v>
      </c>
      <c r="B15" s="34"/>
      <c r="C15" s="34"/>
      <c r="D15" s="71"/>
      <c r="E15" s="23"/>
      <c r="F15" s="23"/>
      <c r="G15" s="6"/>
      <c r="H15" s="6"/>
      <c r="I15" s="6"/>
      <c r="J15" s="6"/>
    </row>
    <row r="16" spans="1:10" ht="28.9" customHeight="1" x14ac:dyDescent="0.35">
      <c r="A16" s="112" t="s">
        <v>38</v>
      </c>
      <c r="B16" s="113"/>
      <c r="C16" s="99" t="s">
        <v>17</v>
      </c>
      <c r="D16" s="116" t="s">
        <v>16</v>
      </c>
      <c r="E16" s="100" t="s">
        <v>37</v>
      </c>
      <c r="F16" s="102" t="s">
        <v>15</v>
      </c>
      <c r="H16" s="6"/>
      <c r="I16" s="6"/>
      <c r="J16" s="6"/>
    </row>
    <row r="17" spans="1:10" ht="57.6" customHeight="1" x14ac:dyDescent="0.35">
      <c r="A17" s="114"/>
      <c r="B17" s="115"/>
      <c r="C17" s="99"/>
      <c r="D17" s="117"/>
      <c r="E17" s="101"/>
      <c r="F17" s="102"/>
      <c r="H17" s="6"/>
      <c r="I17" s="6"/>
      <c r="J17" s="6"/>
    </row>
    <row r="18" spans="1:10" ht="15.6" customHeight="1" x14ac:dyDescent="0.35">
      <c r="A18" s="93" t="s">
        <v>30</v>
      </c>
      <c r="B18" s="93"/>
      <c r="C18" s="24">
        <f>(D18*A13)</f>
        <v>19.799999999999997</v>
      </c>
      <c r="D18" s="72">
        <f>(D13*12%)*75%</f>
        <v>19.799999999999997</v>
      </c>
      <c r="E18" s="85"/>
      <c r="F18" s="25"/>
      <c r="H18" s="6"/>
      <c r="I18" s="6"/>
      <c r="J18" s="6"/>
    </row>
    <row r="19" spans="1:10" ht="15.6" customHeight="1" x14ac:dyDescent="0.35">
      <c r="A19" s="94" t="s">
        <v>21</v>
      </c>
      <c r="B19" s="94"/>
      <c r="C19" s="26">
        <f>(D19*A13)</f>
        <v>8.25</v>
      </c>
      <c r="D19" s="73">
        <f>(D13*5%)*75%</f>
        <v>8.25</v>
      </c>
      <c r="E19" s="85"/>
      <c r="F19" s="25"/>
      <c r="H19" s="6"/>
      <c r="I19" s="6"/>
      <c r="J19" s="6" t="s">
        <v>0</v>
      </c>
    </row>
    <row r="20" spans="1:10" ht="15.6" customHeight="1" x14ac:dyDescent="0.35">
      <c r="A20" s="93" t="s">
        <v>31</v>
      </c>
      <c r="B20" s="93"/>
      <c r="C20" s="24">
        <f>(D20*A13)</f>
        <v>14.850000000000001</v>
      </c>
      <c r="D20" s="72">
        <f>(D13*9%)*75%</f>
        <v>14.850000000000001</v>
      </c>
      <c r="E20" s="85"/>
      <c r="F20" s="25"/>
    </row>
    <row r="21" spans="1:10" ht="15.6" customHeight="1" x14ac:dyDescent="0.35">
      <c r="A21" s="95" t="s">
        <v>32</v>
      </c>
      <c r="B21" s="95"/>
      <c r="C21" s="27">
        <f>(D21*A13)</f>
        <v>11.55</v>
      </c>
      <c r="D21" s="74">
        <f>(D13*7%)*75%</f>
        <v>11.55</v>
      </c>
      <c r="E21" s="85"/>
      <c r="F21" s="25"/>
    </row>
    <row r="22" spans="1:10" x14ac:dyDescent="0.35">
      <c r="A22" s="96" t="s">
        <v>33</v>
      </c>
      <c r="B22" s="96"/>
      <c r="C22" s="28">
        <f>(D22*A13)</f>
        <v>42.900000000000006</v>
      </c>
      <c r="D22" s="75">
        <f>(D13*26%)*75%</f>
        <v>42.900000000000006</v>
      </c>
      <c r="E22" s="85"/>
      <c r="F22" s="25"/>
    </row>
    <row r="23" spans="1:10" ht="15.6" customHeight="1" x14ac:dyDescent="0.35">
      <c r="A23" s="97" t="s">
        <v>34</v>
      </c>
      <c r="B23" s="97"/>
      <c r="C23" s="29">
        <f>(D23*A13)</f>
        <v>24.75</v>
      </c>
      <c r="D23" s="76">
        <f>(D13*15%)*75%</f>
        <v>24.75</v>
      </c>
      <c r="E23" s="85"/>
      <c r="F23" s="25"/>
    </row>
    <row r="24" spans="1:10" ht="15.6" customHeight="1" x14ac:dyDescent="0.35">
      <c r="A24" s="98" t="s">
        <v>35</v>
      </c>
      <c r="B24" s="98"/>
      <c r="C24" s="30">
        <f>(D24*A13)</f>
        <v>24.75</v>
      </c>
      <c r="D24" s="77">
        <f>(D13*15%)*75%</f>
        <v>24.75</v>
      </c>
      <c r="E24" s="85"/>
      <c r="F24" s="25"/>
    </row>
    <row r="25" spans="1:10" ht="15.6" customHeight="1" x14ac:dyDescent="0.35">
      <c r="A25" s="93" t="s">
        <v>36</v>
      </c>
      <c r="B25" s="93"/>
      <c r="C25" s="24">
        <f>(D25*A13)</f>
        <v>18.149999999999999</v>
      </c>
      <c r="D25" s="72">
        <f>(D13*11%)*75%</f>
        <v>18.149999999999999</v>
      </c>
      <c r="E25" s="85"/>
      <c r="F25" s="25"/>
    </row>
    <row r="26" spans="1:10" x14ac:dyDescent="0.35">
      <c r="A26" s="92" t="s">
        <v>1</v>
      </c>
      <c r="B26" s="92"/>
      <c r="C26" s="31">
        <f>SUM(C18:C25)</f>
        <v>165.00000000000003</v>
      </c>
      <c r="D26" s="74">
        <f>SUM(D18:D25)</f>
        <v>165.00000000000003</v>
      </c>
      <c r="E26" s="86">
        <f>SUM(E18:E25)</f>
        <v>0</v>
      </c>
      <c r="F26" s="25">
        <f>SUM(F18:F25)</f>
        <v>0</v>
      </c>
      <c r="G26" s="7" t="s">
        <v>25</v>
      </c>
    </row>
    <row r="27" spans="1:10" ht="26.45" customHeight="1" thickBot="1" x14ac:dyDescent="0.4">
      <c r="A27" s="6"/>
      <c r="B27" s="6"/>
      <c r="C27" s="6"/>
      <c r="E27" s="32"/>
    </row>
    <row r="28" spans="1:10" ht="15" hidden="1" customHeight="1" thickBot="1" x14ac:dyDescent="0.4">
      <c r="A28" s="6"/>
      <c r="B28" s="6"/>
      <c r="C28" s="6"/>
      <c r="E28" s="33"/>
    </row>
    <row r="29" spans="1:10" ht="70.900000000000006" customHeight="1" x14ac:dyDescent="0.35">
      <c r="A29" s="33"/>
      <c r="B29" s="33"/>
      <c r="C29" s="33"/>
      <c r="D29" s="79" t="s">
        <v>28</v>
      </c>
      <c r="E29" s="83"/>
      <c r="F29" s="90">
        <f>(E26+E29)/A13</f>
        <v>0</v>
      </c>
      <c r="G29" s="7" t="s">
        <v>23</v>
      </c>
    </row>
    <row r="30" spans="1:10" x14ac:dyDescent="0.35">
      <c r="A30" s="7" t="s">
        <v>7</v>
      </c>
    </row>
    <row r="31" spans="1:10" x14ac:dyDescent="0.35">
      <c r="A31" s="7" t="s">
        <v>5</v>
      </c>
    </row>
    <row r="32" spans="1:10" x14ac:dyDescent="0.35">
      <c r="A32" s="7" t="s">
        <v>8</v>
      </c>
    </row>
    <row r="33" spans="1:1" x14ac:dyDescent="0.35">
      <c r="A33" s="7" t="s">
        <v>6</v>
      </c>
    </row>
  </sheetData>
  <sheetProtection sheet="1" objects="1" scenarios="1"/>
  <protectedRanges>
    <protectedRange sqref="C13 B12:C12 A13" name="TROOP DATA_5"/>
  </protectedRanges>
  <mergeCells count="18">
    <mergeCell ref="C16:C17"/>
    <mergeCell ref="E16:E17"/>
    <mergeCell ref="F16:F17"/>
    <mergeCell ref="A1:F1"/>
    <mergeCell ref="A12:C12"/>
    <mergeCell ref="A13:C13"/>
    <mergeCell ref="E13:F13"/>
    <mergeCell ref="A16:B17"/>
    <mergeCell ref="D16:D17"/>
    <mergeCell ref="A26:B26"/>
    <mergeCell ref="A18:B18"/>
    <mergeCell ref="A19:B19"/>
    <mergeCell ref="A20:B20"/>
    <mergeCell ref="A21:B21"/>
    <mergeCell ref="A22:B22"/>
    <mergeCell ref="A23:B23"/>
    <mergeCell ref="A24:B24"/>
    <mergeCell ref="A25:B25"/>
  </mergeCells>
  <pageMargins left="0.7" right="0.7" top="0.75" bottom="0.75" header="0.3" footer="0.3"/>
  <pageSetup orientation="portrait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5"/>
  <sheetViews>
    <sheetView zoomScale="87" zoomScaleNormal="87" workbookViewId="0">
      <selection activeCell="E31" sqref="E31"/>
    </sheetView>
  </sheetViews>
  <sheetFormatPr defaultColWidth="8.85546875" defaultRowHeight="18.75" x14ac:dyDescent="0.3"/>
  <cols>
    <col min="1" max="1" width="16.7109375" style="42" customWidth="1"/>
    <col min="2" max="2" width="25.7109375" style="42" customWidth="1"/>
    <col min="3" max="3" width="22.140625" style="42" customWidth="1"/>
    <col min="4" max="4" width="29.85546875" style="42" customWidth="1"/>
    <col min="5" max="5" width="28.28515625" style="42" customWidth="1"/>
    <col min="6" max="6" width="20.28515625" style="58" customWidth="1"/>
    <col min="7" max="7" width="13.42578125" style="42" customWidth="1"/>
    <col min="8" max="16384" width="8.85546875" style="42"/>
  </cols>
  <sheetData>
    <row r="1" spans="1:10" s="7" customFormat="1" ht="21" x14ac:dyDescent="0.35">
      <c r="A1" s="103" t="s">
        <v>41</v>
      </c>
      <c r="B1" s="103"/>
      <c r="C1" s="103"/>
      <c r="D1" s="103"/>
      <c r="E1" s="103"/>
      <c r="F1" s="103"/>
      <c r="G1" s="6"/>
      <c r="H1" s="6"/>
      <c r="I1" s="6"/>
      <c r="J1" s="6"/>
    </row>
    <row r="2" spans="1:10" s="10" customFormat="1" ht="21" x14ac:dyDescent="0.35">
      <c r="A2" s="8" t="s">
        <v>3</v>
      </c>
      <c r="B2" s="8"/>
      <c r="C2" s="8"/>
      <c r="D2" s="8"/>
      <c r="E2" s="9"/>
      <c r="F2" s="9"/>
      <c r="G2" s="9"/>
      <c r="H2" s="6"/>
      <c r="I2" s="6"/>
      <c r="J2" s="6"/>
    </row>
    <row r="3" spans="1:10" s="10" customFormat="1" ht="21" x14ac:dyDescent="0.35">
      <c r="A3" s="11" t="s">
        <v>42</v>
      </c>
      <c r="B3" s="11"/>
      <c r="C3" s="11"/>
      <c r="D3" s="11"/>
      <c r="E3" s="11"/>
      <c r="F3" s="11"/>
      <c r="G3" s="11"/>
      <c r="H3" s="6"/>
      <c r="I3" s="6"/>
      <c r="J3" s="6"/>
    </row>
    <row r="4" spans="1:10" s="14" customFormat="1" ht="21" x14ac:dyDescent="0.35">
      <c r="A4" s="80" t="s">
        <v>18</v>
      </c>
      <c r="B4" s="80"/>
      <c r="C4" s="80"/>
      <c r="D4" s="12"/>
      <c r="E4" s="12"/>
      <c r="F4" s="12"/>
      <c r="G4" s="12"/>
      <c r="H4" s="13"/>
      <c r="I4" s="13"/>
      <c r="J4" s="13"/>
    </row>
    <row r="5" spans="1:10" s="10" customFormat="1" ht="21" x14ac:dyDescent="0.35">
      <c r="A5" s="15" t="s">
        <v>22</v>
      </c>
      <c r="B5" s="16"/>
      <c r="C5" s="16"/>
      <c r="D5" s="65"/>
      <c r="E5" s="16"/>
      <c r="F5" s="9"/>
      <c r="G5" s="9"/>
      <c r="H5" s="6"/>
      <c r="I5" s="6"/>
      <c r="J5" s="6"/>
    </row>
    <row r="6" spans="1:10" s="10" customFormat="1" ht="21" x14ac:dyDescent="0.35">
      <c r="A6" s="80" t="s">
        <v>24</v>
      </c>
      <c r="B6" s="81"/>
      <c r="C6" s="81"/>
      <c r="D6" s="82"/>
      <c r="E6" s="81"/>
      <c r="F6" s="9"/>
      <c r="G6" s="9"/>
      <c r="H6" s="6"/>
      <c r="I6" s="6"/>
      <c r="J6" s="6"/>
    </row>
    <row r="7" spans="1:10" s="10" customFormat="1" ht="21" x14ac:dyDescent="0.35">
      <c r="A7" s="9" t="s">
        <v>2</v>
      </c>
      <c r="B7" s="9"/>
      <c r="C7" s="9"/>
      <c r="D7" s="9"/>
      <c r="E7" s="9"/>
      <c r="F7" s="9"/>
      <c r="G7" s="9"/>
      <c r="H7" s="6"/>
      <c r="I7" s="6"/>
      <c r="J7" s="6"/>
    </row>
    <row r="8" spans="1:10" s="7" customFormat="1" ht="21" x14ac:dyDescent="0.35">
      <c r="A8" s="17" t="s">
        <v>19</v>
      </c>
      <c r="B8" s="17"/>
      <c r="C8" s="17"/>
      <c r="D8" s="17"/>
      <c r="E8" s="17"/>
      <c r="F8" s="17"/>
      <c r="G8" s="18"/>
    </row>
    <row r="9" spans="1:10" s="7" customFormat="1" ht="21" x14ac:dyDescent="0.35">
      <c r="A9" s="17" t="s">
        <v>20</v>
      </c>
      <c r="B9" s="17"/>
      <c r="C9" s="17"/>
      <c r="D9" s="17"/>
      <c r="E9" s="17"/>
      <c r="F9" s="17"/>
      <c r="G9" s="18"/>
    </row>
    <row r="10" spans="1:10" s="7" customFormat="1" ht="24.75" x14ac:dyDescent="0.35">
      <c r="A10" s="19" t="s">
        <v>44</v>
      </c>
      <c r="B10" s="20"/>
      <c r="C10" s="20"/>
      <c r="D10" s="20"/>
      <c r="E10" s="20"/>
      <c r="F10" s="20"/>
      <c r="G10" s="20"/>
      <c r="H10" s="6"/>
      <c r="I10" s="6"/>
      <c r="J10" s="6"/>
    </row>
    <row r="11" spans="1:10" s="35" customFormat="1" ht="22.5" x14ac:dyDescent="0.3">
      <c r="A11" s="36"/>
      <c r="B11" s="37"/>
      <c r="C11" s="37"/>
      <c r="D11" s="37"/>
      <c r="E11" s="37"/>
      <c r="F11" s="38"/>
    </row>
    <row r="12" spans="1:10" s="35" customFormat="1" ht="22.5" x14ac:dyDescent="0.3">
      <c r="A12" s="36" t="s">
        <v>14</v>
      </c>
      <c r="B12" s="37"/>
      <c r="C12" s="37"/>
      <c r="D12" s="37"/>
      <c r="E12" s="37"/>
      <c r="F12" s="38"/>
    </row>
    <row r="13" spans="1:10" ht="15" customHeight="1" thickBot="1" x14ac:dyDescent="0.35">
      <c r="A13" s="39"/>
      <c r="B13" s="40"/>
      <c r="C13" s="40"/>
      <c r="D13" s="40"/>
      <c r="E13" s="40"/>
      <c r="F13" s="41"/>
    </row>
    <row r="14" spans="1:10" s="35" customFormat="1" ht="18" customHeight="1" x14ac:dyDescent="0.3">
      <c r="A14" s="118" t="s">
        <v>39</v>
      </c>
      <c r="B14" s="119"/>
      <c r="C14" s="120"/>
      <c r="D14" s="1" t="s">
        <v>43</v>
      </c>
      <c r="E14" s="2"/>
      <c r="F14" s="5"/>
    </row>
    <row r="15" spans="1:10" ht="31.9" customHeight="1" x14ac:dyDescent="0.3">
      <c r="A15" s="121">
        <v>1</v>
      </c>
      <c r="B15" s="122"/>
      <c r="C15" s="123"/>
      <c r="D15" s="43">
        <v>500</v>
      </c>
      <c r="E15" s="124"/>
      <c r="F15" s="125"/>
    </row>
    <row r="17" spans="1:13" x14ac:dyDescent="0.3">
      <c r="A17" s="3"/>
      <c r="B17" s="3"/>
      <c r="C17" s="3"/>
      <c r="D17" s="3"/>
      <c r="E17" s="3"/>
      <c r="F17" s="4"/>
    </row>
    <row r="18" spans="1:13" s="35" customFormat="1" ht="28.9" customHeight="1" x14ac:dyDescent="0.3">
      <c r="A18" s="112" t="s">
        <v>38</v>
      </c>
      <c r="B18" s="113"/>
      <c r="C18" s="126" t="s">
        <v>11</v>
      </c>
      <c r="D18" s="126" t="s">
        <v>10</v>
      </c>
      <c r="E18" s="128" t="s">
        <v>12</v>
      </c>
      <c r="F18" s="131" t="s">
        <v>15</v>
      </c>
    </row>
    <row r="19" spans="1:13" s="35" customFormat="1" ht="78" customHeight="1" x14ac:dyDescent="0.3">
      <c r="A19" s="114"/>
      <c r="B19" s="115"/>
      <c r="C19" s="127"/>
      <c r="D19" s="127"/>
      <c r="E19" s="129"/>
      <c r="F19" s="132"/>
    </row>
    <row r="20" spans="1:13" ht="15.6" customHeight="1" x14ac:dyDescent="0.3">
      <c r="A20" s="93" t="s">
        <v>30</v>
      </c>
      <c r="B20" s="93"/>
      <c r="C20" s="44">
        <f>(D15*12%)*75%</f>
        <v>45</v>
      </c>
      <c r="D20" s="44">
        <f>(C20/A15)</f>
        <v>45</v>
      </c>
      <c r="E20" s="87"/>
      <c r="F20" s="45"/>
    </row>
    <row r="21" spans="1:13" ht="15.6" customHeight="1" x14ac:dyDescent="0.3">
      <c r="A21" s="94" t="s">
        <v>21</v>
      </c>
      <c r="B21" s="94"/>
      <c r="C21" s="47">
        <f>(D15*5%)*75%</f>
        <v>18.75</v>
      </c>
      <c r="D21" s="46">
        <f>(C21/A15)</f>
        <v>18.75</v>
      </c>
      <c r="E21" s="87"/>
      <c r="F21" s="45"/>
      <c r="I21" s="42" t="s">
        <v>0</v>
      </c>
    </row>
    <row r="22" spans="1:13" ht="15.6" customHeight="1" x14ac:dyDescent="0.3">
      <c r="A22" s="93" t="s">
        <v>31</v>
      </c>
      <c r="B22" s="93"/>
      <c r="C22" s="49">
        <f>(D15*9%)*75%</f>
        <v>33.75</v>
      </c>
      <c r="D22" s="48">
        <f>(C22/A15)</f>
        <v>33.75</v>
      </c>
      <c r="E22" s="87"/>
      <c r="F22" s="45"/>
    </row>
    <row r="23" spans="1:13" ht="15.6" customHeight="1" x14ac:dyDescent="0.3">
      <c r="A23" s="95" t="s">
        <v>32</v>
      </c>
      <c r="B23" s="95"/>
      <c r="C23" s="51">
        <f>(D15*7%)*75%</f>
        <v>26.25</v>
      </c>
      <c r="D23" s="50">
        <f>(C23/A15)</f>
        <v>26.25</v>
      </c>
      <c r="E23" s="87"/>
      <c r="F23" s="45"/>
    </row>
    <row r="24" spans="1:13" ht="15.6" customHeight="1" x14ac:dyDescent="0.3">
      <c r="A24" s="96" t="s">
        <v>33</v>
      </c>
      <c r="B24" s="96"/>
      <c r="C24" s="53">
        <f>(D15*26%)*75%</f>
        <v>97.5</v>
      </c>
      <c r="D24" s="52">
        <f>(C24/A15)</f>
        <v>97.5</v>
      </c>
      <c r="E24" s="87"/>
      <c r="F24" s="45"/>
    </row>
    <row r="25" spans="1:13" ht="15.6" customHeight="1" x14ac:dyDescent="0.3">
      <c r="A25" s="97" t="s">
        <v>34</v>
      </c>
      <c r="B25" s="97"/>
      <c r="C25" s="51">
        <f>(D15*15%)*75%</f>
        <v>56.25</v>
      </c>
      <c r="D25" s="50">
        <f>(C25/A15)</f>
        <v>56.25</v>
      </c>
      <c r="E25" s="87"/>
      <c r="F25" s="45"/>
    </row>
    <row r="26" spans="1:13" ht="15.6" customHeight="1" x14ac:dyDescent="0.3">
      <c r="A26" s="98" t="s">
        <v>35</v>
      </c>
      <c r="B26" s="98"/>
      <c r="C26" s="44">
        <f>(D15*15%)*75%</f>
        <v>56.25</v>
      </c>
      <c r="D26" s="54">
        <f>(C26/A15)</f>
        <v>56.25</v>
      </c>
      <c r="E26" s="87"/>
      <c r="F26" s="45"/>
    </row>
    <row r="27" spans="1:13" ht="15.6" customHeight="1" x14ac:dyDescent="0.3">
      <c r="A27" s="93" t="s">
        <v>36</v>
      </c>
      <c r="B27" s="93"/>
      <c r="C27" s="51">
        <f>(D15*11%)*75%</f>
        <v>41.25</v>
      </c>
      <c r="D27" s="50">
        <f>(C27/A15)</f>
        <v>41.25</v>
      </c>
      <c r="E27" s="87"/>
      <c r="F27" s="45"/>
    </row>
    <row r="28" spans="1:13" ht="15.6" customHeight="1" x14ac:dyDescent="0.35">
      <c r="A28" s="92" t="s">
        <v>1</v>
      </c>
      <c r="B28" s="92"/>
      <c r="C28" s="56">
        <f>SUM(C20:C27)</f>
        <v>375</v>
      </c>
      <c r="D28" s="55">
        <f>SUM(D20:D27)</f>
        <v>375</v>
      </c>
      <c r="E28" s="88">
        <f>SUM(E20:E27)</f>
        <v>0</v>
      </c>
      <c r="F28" s="45">
        <f>(E28/A15)</f>
        <v>0</v>
      </c>
      <c r="G28" s="7" t="s">
        <v>26</v>
      </c>
      <c r="H28" s="7"/>
      <c r="I28" s="7"/>
      <c r="J28" s="7"/>
      <c r="K28" s="7"/>
      <c r="L28" s="7"/>
      <c r="M28" s="7"/>
    </row>
    <row r="29" spans="1:13" ht="15" hidden="1" customHeight="1" x14ac:dyDescent="0.3">
      <c r="E29" s="57"/>
    </row>
    <row r="30" spans="1:13" x14ac:dyDescent="0.3">
      <c r="A30" s="59"/>
      <c r="B30" s="59"/>
      <c r="C30" s="59"/>
      <c r="D30" s="59"/>
      <c r="E30" s="59"/>
      <c r="F30" s="60"/>
    </row>
    <row r="31" spans="1:13" ht="84" x14ac:dyDescent="0.35">
      <c r="A31" s="59"/>
      <c r="B31" s="59"/>
      <c r="C31" s="59"/>
      <c r="D31" s="79" t="s">
        <v>27</v>
      </c>
      <c r="E31" s="89"/>
      <c r="F31" s="91">
        <f>(E28+E31)/A15</f>
        <v>0</v>
      </c>
      <c r="G31" s="7" t="s">
        <v>23</v>
      </c>
      <c r="H31" s="7"/>
      <c r="I31" s="7"/>
      <c r="J31" s="7"/>
      <c r="K31" s="7"/>
    </row>
    <row r="32" spans="1:13" x14ac:dyDescent="0.3">
      <c r="A32" s="59"/>
      <c r="B32" s="59"/>
      <c r="C32" s="59"/>
      <c r="D32" s="59"/>
      <c r="E32" s="59"/>
      <c r="F32" s="60"/>
    </row>
    <row r="33" spans="1:6" s="35" customFormat="1" x14ac:dyDescent="0.3">
      <c r="A33" s="35" t="s">
        <v>9</v>
      </c>
      <c r="F33" s="61"/>
    </row>
    <row r="34" spans="1:6" s="35" customFormat="1" x14ac:dyDescent="0.3">
      <c r="A34" s="35" t="s">
        <v>5</v>
      </c>
      <c r="E34" s="130"/>
    </row>
    <row r="35" spans="1:6" s="35" customFormat="1" x14ac:dyDescent="0.3">
      <c r="A35" s="35" t="s">
        <v>8</v>
      </c>
      <c r="E35" s="130"/>
    </row>
    <row r="36" spans="1:6" s="35" customFormat="1" x14ac:dyDescent="0.3">
      <c r="A36" s="35" t="s">
        <v>6</v>
      </c>
      <c r="E36" s="62"/>
    </row>
    <row r="37" spans="1:6" x14ac:dyDescent="0.3">
      <c r="E37" s="62"/>
      <c r="F37" s="42"/>
    </row>
    <row r="38" spans="1:6" x14ac:dyDescent="0.3">
      <c r="E38" s="62"/>
    </row>
    <row r="39" spans="1:6" x14ac:dyDescent="0.3">
      <c r="E39" s="62"/>
    </row>
    <row r="40" spans="1:6" x14ac:dyDescent="0.3">
      <c r="E40" s="62"/>
    </row>
    <row r="41" spans="1:6" x14ac:dyDescent="0.3">
      <c r="E41" s="62"/>
    </row>
    <row r="42" spans="1:6" x14ac:dyDescent="0.3">
      <c r="E42" s="62"/>
    </row>
    <row r="43" spans="1:6" x14ac:dyDescent="0.3">
      <c r="E43" s="62"/>
    </row>
    <row r="44" spans="1:6" x14ac:dyDescent="0.3">
      <c r="E44" s="62"/>
    </row>
    <row r="45" spans="1:6" x14ac:dyDescent="0.3">
      <c r="E45" s="37"/>
    </row>
  </sheetData>
  <sheetProtection sheet="1" objects="1" scenarios="1"/>
  <protectedRanges>
    <protectedRange sqref="E36:E43" name="INITIAL CASE ORDER_5"/>
    <protectedRange sqref="A15 B14:C14 C15" name="TROOP DATA_5"/>
  </protectedRanges>
  <mergeCells count="19">
    <mergeCell ref="A23:B23"/>
    <mergeCell ref="A24:B24"/>
    <mergeCell ref="A25:B25"/>
    <mergeCell ref="E34:E35"/>
    <mergeCell ref="F18:F19"/>
    <mergeCell ref="A26:B26"/>
    <mergeCell ref="A27:B27"/>
    <mergeCell ref="A28:B28"/>
    <mergeCell ref="A20:B20"/>
    <mergeCell ref="A21:B21"/>
    <mergeCell ref="A22:B22"/>
    <mergeCell ref="A1:F1"/>
    <mergeCell ref="A14:C14"/>
    <mergeCell ref="A15:C15"/>
    <mergeCell ref="E15:F15"/>
    <mergeCell ref="A18:B19"/>
    <mergeCell ref="C18:C19"/>
    <mergeCell ref="E18:E19"/>
    <mergeCell ref="D18:D19"/>
  </mergeCells>
  <pageMargins left="0.7" right="0.7" top="0.75" bottom="0.75" header="0.3" footer="0.3"/>
  <pageSetup orientation="portrait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"/>
  <sheetViews>
    <sheetView workbookViewId="0">
      <selection sqref="A1:XFD1048576"/>
    </sheetView>
  </sheetViews>
  <sheetFormatPr defaultRowHeight="15" x14ac:dyDescent="0.25"/>
  <cols>
    <col min="1" max="1" width="14.85546875" customWidth="1"/>
  </cols>
  <sheetData>
    <row r="1" spans="1:1" x14ac:dyDescent="0.25">
      <c r="A1">
        <v>37.5</v>
      </c>
    </row>
    <row r="2" spans="1:1" x14ac:dyDescent="0.25">
      <c r="A2">
        <v>60</v>
      </c>
    </row>
    <row r="3" spans="1:1" x14ac:dyDescent="0.25">
      <c r="A3">
        <v>97.5</v>
      </c>
    </row>
    <row r="4" spans="1:1" x14ac:dyDescent="0.25">
      <c r="A4">
        <v>142.5</v>
      </c>
    </row>
    <row r="5" spans="1:1" x14ac:dyDescent="0.25">
      <c r="A5">
        <v>135</v>
      </c>
    </row>
    <row r="6" spans="1:1" x14ac:dyDescent="0.25">
      <c r="A6">
        <v>225</v>
      </c>
    </row>
    <row r="7" spans="1:1" x14ac:dyDescent="0.25">
      <c r="A7">
        <v>37.5</v>
      </c>
    </row>
    <row r="8" spans="1:1" x14ac:dyDescent="0.25">
      <c r="A8">
        <v>15</v>
      </c>
    </row>
    <row r="9" spans="1:1" x14ac:dyDescent="0.25">
      <c r="A9">
        <v>750</v>
      </c>
    </row>
    <row r="12" spans="1:1" x14ac:dyDescent="0.25">
      <c r="A12">
        <f>(B7*5%)*75%</f>
        <v>0</v>
      </c>
    </row>
    <row r="13" spans="1:1" x14ac:dyDescent="0.25">
      <c r="A13">
        <f>(B7*8%)*75%</f>
        <v>0</v>
      </c>
    </row>
    <row r="14" spans="1:1" x14ac:dyDescent="0.25">
      <c r="A14">
        <f>(B7*13%)*75%</f>
        <v>0</v>
      </c>
    </row>
    <row r="15" spans="1:1" x14ac:dyDescent="0.25">
      <c r="A15">
        <f>(B7*19%)*75%</f>
        <v>0</v>
      </c>
    </row>
    <row r="16" spans="1:1" x14ac:dyDescent="0.25">
      <c r="A16">
        <f>(B7*18%)*75%</f>
        <v>0</v>
      </c>
    </row>
    <row r="17" spans="1:1" x14ac:dyDescent="0.25">
      <c r="A17">
        <f>(B7*30%)*75%</f>
        <v>0</v>
      </c>
    </row>
    <row r="18" spans="1:1" x14ac:dyDescent="0.25">
      <c r="A18">
        <f>(B7*5%)*75%</f>
        <v>0</v>
      </c>
    </row>
    <row r="19" spans="1:1" x14ac:dyDescent="0.25">
      <c r="A19">
        <f>(B7*2%)*75%</f>
        <v>0</v>
      </c>
    </row>
    <row r="20" spans="1:1" x14ac:dyDescent="0.25">
      <c r="A20">
        <f>SUM(A12:A19)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Based on LY Per Girl Avg</vt:lpstr>
      <vt:lpstr>Based Off Of LY Total Sales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Hinrichsen</dc:creator>
  <cp:lastModifiedBy>Emma Meyer</cp:lastModifiedBy>
  <cp:lastPrinted>2018-06-18T17:12:36Z</cp:lastPrinted>
  <dcterms:created xsi:type="dcterms:W3CDTF">2014-06-24T17:37:49Z</dcterms:created>
  <dcterms:modified xsi:type="dcterms:W3CDTF">2022-12-01T16:36:41Z</dcterms:modified>
</cp:coreProperties>
</file>